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ditelna\rozpočet\2024\"/>
    </mc:Choice>
  </mc:AlternateContent>
  <xr:revisionPtr revIDLastSave="0" documentId="13_ncr:1_{224C220E-1C7F-40C0-86A3-08EF9220C2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říspěvek zřizovatel" sheetId="1" r:id="rId1"/>
    <sheet name="rozpočet 2024" sheetId="2" r:id="rId2"/>
    <sheet name="SDV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2" l="1"/>
  <c r="B18" i="3"/>
  <c r="D18" i="3"/>
  <c r="C10" i="2" l="1"/>
  <c r="C17" i="2"/>
  <c r="A5" i="3"/>
  <c r="A4" i="3"/>
  <c r="A3" i="3"/>
  <c r="A2" i="3"/>
  <c r="B17" i="2"/>
  <c r="B12" i="2"/>
  <c r="C12" i="2"/>
  <c r="E20" i="2"/>
  <c r="D20" i="2"/>
  <c r="D17" i="2"/>
  <c r="D14" i="2"/>
  <c r="D13" i="2"/>
  <c r="D12" i="2"/>
  <c r="D11" i="2"/>
  <c r="B30" i="1"/>
  <c r="B34" i="1" s="1"/>
  <c r="B38" i="1"/>
  <c r="B37" i="1"/>
  <c r="B45" i="1" s="1"/>
  <c r="D18" i="2" l="1"/>
  <c r="D15" i="2"/>
  <c r="B47" i="1"/>
  <c r="D10" i="2" s="1"/>
  <c r="E17" i="3" l="1"/>
  <c r="D17" i="3"/>
  <c r="C17" i="3"/>
  <c r="B17" i="3"/>
  <c r="E10" i="3"/>
  <c r="E22" i="3" s="1"/>
  <c r="D10" i="3"/>
  <c r="C10" i="3"/>
  <c r="B10" i="3"/>
  <c r="E16" i="2"/>
  <c r="D16" i="2"/>
  <c r="C16" i="2"/>
  <c r="B16" i="2"/>
  <c r="E9" i="2"/>
  <c r="D9" i="2"/>
  <c r="C9" i="2"/>
  <c r="B9" i="2"/>
  <c r="C22" i="3" l="1"/>
  <c r="D22" i="3"/>
  <c r="C21" i="2"/>
  <c r="B22" i="3"/>
  <c r="B21" i="2"/>
  <c r="E21" i="2"/>
  <c r="D21" i="2"/>
</calcChain>
</file>

<file path=xl/sharedStrings.xml><?xml version="1.0" encoding="utf-8"?>
<sst xmlns="http://schemas.openxmlformats.org/spreadsheetml/2006/main" count="168" uniqueCount="103">
  <si>
    <t>el. energie:</t>
  </si>
  <si>
    <t>voda</t>
  </si>
  <si>
    <t>teplo</t>
  </si>
  <si>
    <t>opravy a údržba</t>
  </si>
  <si>
    <t>poštovné a telef.</t>
  </si>
  <si>
    <t>BOZP + PO</t>
  </si>
  <si>
    <t>Kooperativa</t>
  </si>
  <si>
    <t>počítačová síť</t>
  </si>
  <si>
    <t>software</t>
  </si>
  <si>
    <t>čist. prostř.</t>
  </si>
  <si>
    <t>ekonom. služby</t>
  </si>
  <si>
    <t>bank. popl.</t>
  </si>
  <si>
    <t>plav. výcvik</t>
  </si>
  <si>
    <t>předplatné</t>
  </si>
  <si>
    <t>praní prádla</t>
  </si>
  <si>
    <t>ostatní - rezerva</t>
  </si>
  <si>
    <t>literatura - dary</t>
  </si>
  <si>
    <t>kancel. potřeby</t>
  </si>
  <si>
    <t>služba pověřence GDPR</t>
  </si>
  <si>
    <t>školní jídelna</t>
  </si>
  <si>
    <t>obnova nábytku</t>
  </si>
  <si>
    <t>Mzdy na kroužky</t>
  </si>
  <si>
    <t>Marketing</t>
  </si>
  <si>
    <t>Příspěvky 1.</t>
  </si>
  <si>
    <t>celkem</t>
  </si>
  <si>
    <t>ZŠ, MŠ, ŠJ, ŠD  - dle predikce odboru regionálního rozvoje MěÚ Rýmařov</t>
  </si>
  <si>
    <t xml:space="preserve">ZŠ, MŠ, ŠJ, ŠD </t>
  </si>
  <si>
    <t xml:space="preserve"> malování, nátěry, údržba a opravy zařízení MŠ, ŠD, ZŠ, ŠJ, </t>
  </si>
  <si>
    <t>2x pevná linka ZŠ + ŠJ, 2x mobil - MŠ + ZŠ, ADSL připojení</t>
  </si>
  <si>
    <t>hasicí přístroje, hydranty, el. Zařízení,</t>
  </si>
  <si>
    <t>výtah, TV nářadí, hromosvody, prověrky a školení  na úseku BOZP a PO</t>
  </si>
  <si>
    <t>pojištění žáků a odpovědnosti za škody(pojištění rizik)</t>
  </si>
  <si>
    <t>správa a údržba, webhosting, administrace webových stránek, případné opravy počítačové sítě, obnova počítač.vybavení</t>
  </si>
  <si>
    <t xml:space="preserve">upgrade spis. služba, Evidence žáků, Klasifikace\vysvědčení, Řízení školy - vzory směrnic a vnitřních předpisů </t>
  </si>
  <si>
    <t xml:space="preserve">dezinfekce, provoz šk. kuchyně, MŠ, Šd, Zš, praní prádla, ochranné pomůcky, deratizace, dezinsekce </t>
  </si>
  <si>
    <t xml:space="preserve">zprac.mezd a účetnictví - ŠJ, ZŠ, MŠ, ŠD </t>
  </si>
  <si>
    <t xml:space="preserve">za vedení běžných účtů, internet. bankovnictví </t>
  </si>
  <si>
    <t xml:space="preserve">nájem bazénu + služby </t>
  </si>
  <si>
    <t>Věstník MŠMT, Informatorium (pro MŠ a ŠD), čas. Sluníčko, čas. Creativ</t>
  </si>
  <si>
    <t xml:space="preserve">Katalog metod a forem práce pro MŠ </t>
  </si>
  <si>
    <t xml:space="preserve">pro ŠJ, MŠ, ZŠ, ŠD </t>
  </si>
  <si>
    <t>obnova nábytku MŠ a ŠD, obměna dekorací a vybavení chodeb, tříd, heren</t>
  </si>
  <si>
    <t xml:space="preserve">dokupování hraček do MŠ a ŠD, materiál pro výtvarné a pracovní činnosti MŠ,ŠD,ZŠ - výkresy, barvy, keram.hlína, apod. </t>
  </si>
  <si>
    <t xml:space="preserve">nenadálé výdaje při haváriích ( voda, elektřina, zařízení kuchyně - dokup. nádobí, utěrek, ručníků apod.) </t>
  </si>
  <si>
    <t>nastupujícím prvňáčkům, odcházejícím dětem MŠ a žákům 4.r. na konci šk.roku, odměny při soutěžích</t>
  </si>
  <si>
    <t>SEVT - tiskopisy, formuláře, papír, kancel. potřeby pro ZŠ, MŠ, ŠJ, ŠD , tonery do tiskáren</t>
  </si>
  <si>
    <t>MAS Rýmařovsko (750,- Kč/měsíc)</t>
  </si>
  <si>
    <t>průběžná výměna zastaralého vybavení - ředitelna, družina, kabinety</t>
  </si>
  <si>
    <t>pomůcky, hračky, MŠ, ŠD</t>
  </si>
  <si>
    <t>Nákup pomůcek pro první třídu</t>
  </si>
  <si>
    <t>Finanční prostředky na platy externistů vedoucí kroužky, platy externistů na lyžařský výcvik</t>
  </si>
  <si>
    <t>Návrh rozpočtu 2024:</t>
  </si>
  <si>
    <t>Tvorba videí, fotek, vituální prohlídka školy, náklady na výrobu letáčků pro rodiče, reklamní předměty</t>
  </si>
  <si>
    <t>splátka kotlů, palivo, provoz kotelny (v r. 2023 stálá měsíční záloha 36.000,-Kč, dle sdělení jednatele firmy Teplo ze dne 21/11)</t>
  </si>
  <si>
    <t>pořízení myčka, lednička</t>
  </si>
  <si>
    <t>v tis. Kč</t>
  </si>
  <si>
    <t>Rozpočet</t>
  </si>
  <si>
    <t>Schválený rozpočet 2023</t>
  </si>
  <si>
    <t>Upravený rozpočet k 30. 9. 2023</t>
  </si>
  <si>
    <t>Návrh 2024</t>
  </si>
  <si>
    <t>hlavní činnost</t>
  </si>
  <si>
    <t>doplňková činnost</t>
  </si>
  <si>
    <t>Výnosy celkem</t>
  </si>
  <si>
    <t>příspěvek zřizovatele - provozní</t>
  </si>
  <si>
    <t>příspěvek zřizovatele - účelový (s vyúčtováním)</t>
  </si>
  <si>
    <t>provozní dotace z jiných zdrojů</t>
  </si>
  <si>
    <t>zúčtování 403 do výnosů</t>
  </si>
  <si>
    <t>zapojení fondů do výnosů</t>
  </si>
  <si>
    <t>ostatní výnosy</t>
  </si>
  <si>
    <t>Náklady celkem</t>
  </si>
  <si>
    <t>osobní náklady</t>
  </si>
  <si>
    <t>odpisy</t>
  </si>
  <si>
    <t>energie</t>
  </si>
  <si>
    <t>ostatní náklady</t>
  </si>
  <si>
    <t>Výsledek hospodaření</t>
  </si>
  <si>
    <t>investiční příspěvek</t>
  </si>
  <si>
    <t>Provozní dotace z jiných zdrojů</t>
  </si>
  <si>
    <t xml:space="preserve"> přímé náklady na vzdělávání,</t>
  </si>
  <si>
    <t xml:space="preserve"> projekt šablony MŠ a ZŠ</t>
  </si>
  <si>
    <t>Ostatní výnosy</t>
  </si>
  <si>
    <t xml:space="preserve"> školné</t>
  </si>
  <si>
    <t xml:space="preserve">Schváleno: zastupitelstvo obce </t>
  </si>
  <si>
    <t>Střednědobý výhled rozpočtu</t>
  </si>
  <si>
    <t>příspěvek zřizovatele na plavecký výcvik</t>
  </si>
  <si>
    <t>kroužky</t>
  </si>
  <si>
    <t>školné MŠ</t>
  </si>
  <si>
    <t>školné ŠD</t>
  </si>
  <si>
    <t>stravné</t>
  </si>
  <si>
    <t>Potraviny</t>
  </si>
  <si>
    <t>Příspěvek zřizovatel</t>
  </si>
  <si>
    <t>Odpisy majetku</t>
  </si>
  <si>
    <t>Základní škola a Mateřská škola Ryžoviště, příspěvková organizace</t>
  </si>
  <si>
    <t>793 56 Ryžoviště</t>
  </si>
  <si>
    <t>IČ: 70985391</t>
  </si>
  <si>
    <t>náklady Šablony JAK</t>
  </si>
  <si>
    <t>Přímé výdaje  výdaje na vzdělávání platy a odvody</t>
  </si>
  <si>
    <t>Přímé výdaje  výdaje na vzdělávání ONIV</t>
  </si>
  <si>
    <t>Šablony JAK</t>
  </si>
  <si>
    <t>Rýmařovská 282</t>
  </si>
  <si>
    <t>Zpracoval: Mgr. Jan Franek</t>
  </si>
  <si>
    <t>Zpracoval: Jan Franek</t>
  </si>
  <si>
    <t>datum: 19. 12. 2023</t>
  </si>
  <si>
    <t>Schválil: 19. 12.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</si>
</sst>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K_č_-;\-* #,##0\ _K_č_-;_-* &quot;-&quot;\ _K_č_-;_-@_-"/>
    <numFmt numFmtId="165" formatCode="0.0%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u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u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/>
    </xf>
    <xf numFmtId="3" fontId="5" fillId="2" borderId="3" xfId="0" applyNumberFormat="1" applyFont="1" applyFill="1" applyBorder="1" applyAlignment="1">
      <alignment vertical="center" wrapText="1"/>
    </xf>
    <xf numFmtId="0" fontId="6" fillId="0" borderId="9" xfId="0" applyFont="1" applyBorder="1" applyAlignment="1">
      <alignment vertical="center"/>
    </xf>
    <xf numFmtId="3" fontId="6" fillId="0" borderId="10" xfId="0" applyNumberFormat="1" applyFont="1" applyBorder="1" applyAlignment="1">
      <alignment vertical="center"/>
    </xf>
    <xf numFmtId="3" fontId="6" fillId="0" borderId="9" xfId="0" applyNumberFormat="1" applyFont="1" applyBorder="1" applyAlignment="1">
      <alignment vertical="center" wrapText="1"/>
    </xf>
    <xf numFmtId="3" fontId="2" fillId="0" borderId="10" xfId="0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3" fontId="6" fillId="0" borderId="10" xfId="0" applyNumberFormat="1" applyFont="1" applyBorder="1" applyAlignment="1">
      <alignment vertical="center" wrapText="1"/>
    </xf>
    <xf numFmtId="0" fontId="6" fillId="0" borderId="11" xfId="0" applyFont="1" applyBorder="1" applyAlignment="1">
      <alignment vertical="center"/>
    </xf>
    <xf numFmtId="3" fontId="6" fillId="0" borderId="11" xfId="0" applyNumberFormat="1" applyFont="1" applyBorder="1" applyAlignment="1">
      <alignment vertical="center" wrapText="1"/>
    </xf>
    <xf numFmtId="3" fontId="6" fillId="0" borderId="11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3" fontId="0" fillId="0" borderId="3" xfId="0" applyNumberFormat="1" applyBorder="1"/>
    <xf numFmtId="0" fontId="6" fillId="0" borderId="0" xfId="0" applyFont="1" applyAlignment="1">
      <alignment vertical="center"/>
    </xf>
    <xf numFmtId="165" fontId="0" fillId="0" borderId="0" xfId="1" applyNumberFormat="1" applyFont="1"/>
    <xf numFmtId="0" fontId="0" fillId="0" borderId="0" xfId="0" applyAlignment="1">
      <alignment vertical="center"/>
    </xf>
    <xf numFmtId="3" fontId="5" fillId="2" borderId="3" xfId="0" applyNumberFormat="1" applyFont="1" applyFill="1" applyBorder="1" applyAlignment="1">
      <alignment vertical="center"/>
    </xf>
    <xf numFmtId="3" fontId="6" fillId="0" borderId="9" xfId="0" applyNumberFormat="1" applyFont="1" applyBorder="1" applyAlignment="1">
      <alignment vertical="center"/>
    </xf>
    <xf numFmtId="0" fontId="6" fillId="0" borderId="8" xfId="0" applyFont="1" applyBorder="1" applyAlignment="1">
      <alignment vertical="center"/>
    </xf>
    <xf numFmtId="3" fontId="6" fillId="0" borderId="8" xfId="0" applyNumberFormat="1" applyFont="1" applyBorder="1" applyAlignment="1">
      <alignment vertical="center"/>
    </xf>
    <xf numFmtId="3" fontId="6" fillId="0" borderId="13" xfId="0" applyNumberFormat="1" applyFont="1" applyBorder="1" applyAlignment="1">
      <alignment vertical="center"/>
    </xf>
    <xf numFmtId="3" fontId="0" fillId="0" borderId="0" xfId="0" applyNumberFormat="1"/>
    <xf numFmtId="0" fontId="7" fillId="0" borderId="0" xfId="0" applyFont="1" applyAlignment="1">
      <alignment horizontal="left"/>
    </xf>
    <xf numFmtId="0" fontId="0" fillId="0" borderId="0" xfId="0" applyAlignment="1">
      <alignment horizontal="right"/>
    </xf>
    <xf numFmtId="0" fontId="8" fillId="0" borderId="1" xfId="0" applyFont="1" applyBorder="1"/>
    <xf numFmtId="164" fontId="9" fillId="0" borderId="0" xfId="0" applyNumberFormat="1" applyFont="1" applyAlignment="1">
      <alignment horizontal="right"/>
    </xf>
    <xf numFmtId="0" fontId="8" fillId="0" borderId="0" xfId="0" applyFont="1"/>
    <xf numFmtId="0" fontId="8" fillId="0" borderId="2" xfId="0" applyFont="1" applyBorder="1"/>
    <xf numFmtId="0" fontId="8" fillId="0" borderId="1" xfId="0" applyFont="1" applyBorder="1" applyAlignment="1">
      <alignment wrapText="1"/>
    </xf>
    <xf numFmtId="0" fontId="10" fillId="0" borderId="0" xfId="0" applyFont="1"/>
    <xf numFmtId="0" fontId="11" fillId="0" borderId="1" xfId="0" applyFont="1" applyBorder="1"/>
    <xf numFmtId="164" fontId="9" fillId="0" borderId="3" xfId="0" applyNumberFormat="1" applyFont="1" applyBorder="1" applyAlignment="1">
      <alignment horizontal="right"/>
    </xf>
    <xf numFmtId="0" fontId="8" fillId="3" borderId="1" xfId="0" applyFont="1" applyFill="1" applyBorder="1"/>
    <xf numFmtId="164" fontId="9" fillId="3" borderId="0" xfId="0" applyNumberFormat="1" applyFont="1" applyFill="1" applyAlignment="1">
      <alignment horizontal="right"/>
    </xf>
    <xf numFmtId="0" fontId="0" fillId="3" borderId="0" xfId="0" applyFill="1"/>
    <xf numFmtId="0" fontId="8" fillId="0" borderId="0" xfId="0" applyFont="1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49"/>
  <sheetViews>
    <sheetView tabSelected="1" topLeftCell="A20" zoomScale="90" zoomScaleNormal="90" workbookViewId="0">
      <selection activeCell="G46" sqref="G46"/>
    </sheetView>
  </sheetViews>
  <sheetFormatPr defaultColWidth="9.109375" defaultRowHeight="14.4" x14ac:dyDescent="0.3"/>
  <cols>
    <col min="1" max="1" width="37.109375" bestFit="1" customWidth="1"/>
    <col min="2" max="2" width="19.44140625" style="27" bestFit="1" customWidth="1"/>
    <col min="3" max="3" width="25.109375" customWidth="1"/>
  </cols>
  <sheetData>
    <row r="2" spans="1:11" x14ac:dyDescent="0.3">
      <c r="A2" s="26" t="s">
        <v>51</v>
      </c>
    </row>
    <row r="4" spans="1:11" x14ac:dyDescent="0.3">
      <c r="A4" s="28" t="s">
        <v>0</v>
      </c>
      <c r="B4" s="29">
        <v>200000</v>
      </c>
      <c r="C4" t="s">
        <v>72</v>
      </c>
      <c r="E4" s="30" t="s">
        <v>25</v>
      </c>
      <c r="F4" s="30"/>
      <c r="G4" s="30"/>
      <c r="H4" s="30"/>
      <c r="I4" s="30"/>
      <c r="J4" s="30"/>
      <c r="K4" s="30"/>
    </row>
    <row r="5" spans="1:11" x14ac:dyDescent="0.3">
      <c r="A5" s="28" t="s">
        <v>1</v>
      </c>
      <c r="B5" s="29">
        <v>25000</v>
      </c>
      <c r="C5" t="s">
        <v>72</v>
      </c>
      <c r="E5" s="30" t="s">
        <v>26</v>
      </c>
      <c r="F5" s="30"/>
      <c r="G5" s="30"/>
      <c r="H5" s="30"/>
      <c r="I5" s="30"/>
      <c r="J5" s="30"/>
      <c r="K5" s="30"/>
    </row>
    <row r="6" spans="1:11" x14ac:dyDescent="0.3">
      <c r="A6" s="28" t="s">
        <v>2</v>
      </c>
      <c r="B6" s="29">
        <v>450000</v>
      </c>
      <c r="C6" t="s">
        <v>72</v>
      </c>
      <c r="E6" s="30" t="s">
        <v>53</v>
      </c>
      <c r="F6" s="30"/>
      <c r="G6" s="30"/>
      <c r="H6" s="30"/>
      <c r="I6" s="30"/>
      <c r="J6" s="30"/>
      <c r="K6" s="30"/>
    </row>
    <row r="7" spans="1:11" x14ac:dyDescent="0.3">
      <c r="A7" s="28" t="s">
        <v>3</v>
      </c>
      <c r="B7" s="29">
        <v>50000</v>
      </c>
      <c r="C7" t="s">
        <v>73</v>
      </c>
      <c r="E7" s="30" t="s">
        <v>27</v>
      </c>
      <c r="F7" s="30"/>
      <c r="G7" s="30"/>
      <c r="H7" s="30"/>
      <c r="I7" s="30"/>
      <c r="J7" s="30"/>
      <c r="K7" s="30"/>
    </row>
    <row r="8" spans="1:11" x14ac:dyDescent="0.3">
      <c r="A8" s="28" t="s">
        <v>4</v>
      </c>
      <c r="B8" s="29">
        <v>32000</v>
      </c>
      <c r="C8" t="s">
        <v>73</v>
      </c>
      <c r="E8" s="30" t="s">
        <v>28</v>
      </c>
      <c r="F8" s="30"/>
      <c r="G8" s="30"/>
      <c r="H8" s="30"/>
      <c r="I8" s="30"/>
      <c r="J8" s="30"/>
      <c r="K8" s="30"/>
    </row>
    <row r="9" spans="1:11" ht="20.399999999999999" customHeight="1" x14ac:dyDescent="0.3">
      <c r="A9" s="31" t="s">
        <v>5</v>
      </c>
      <c r="B9" s="29">
        <v>25000</v>
      </c>
      <c r="C9" t="s">
        <v>73</v>
      </c>
      <c r="E9" s="30" t="s">
        <v>29</v>
      </c>
      <c r="F9" s="30"/>
      <c r="G9" s="30"/>
      <c r="H9" s="30"/>
      <c r="I9" s="30"/>
      <c r="J9" s="30" t="s">
        <v>30</v>
      </c>
      <c r="K9" s="30"/>
    </row>
    <row r="10" spans="1:11" x14ac:dyDescent="0.3">
      <c r="A10" s="28" t="s">
        <v>6</v>
      </c>
      <c r="B10" s="29">
        <v>17000</v>
      </c>
      <c r="C10" t="s">
        <v>73</v>
      </c>
      <c r="E10" s="39" t="s">
        <v>31</v>
      </c>
      <c r="F10" s="39"/>
      <c r="G10" s="39"/>
      <c r="H10" s="39"/>
      <c r="I10" s="39"/>
      <c r="J10" s="39"/>
      <c r="K10" s="39"/>
    </row>
    <row r="11" spans="1:11" x14ac:dyDescent="0.3">
      <c r="A11" s="28" t="s">
        <v>7</v>
      </c>
      <c r="B11" s="29">
        <v>40000</v>
      </c>
      <c r="C11" t="s">
        <v>73</v>
      </c>
      <c r="E11" s="30" t="s">
        <v>32</v>
      </c>
      <c r="F11" s="30"/>
      <c r="G11" s="30"/>
      <c r="H11" s="30"/>
      <c r="I11" s="30"/>
      <c r="J11" s="30"/>
      <c r="K11" s="30"/>
    </row>
    <row r="12" spans="1:11" x14ac:dyDescent="0.3">
      <c r="A12" s="28" t="s">
        <v>8</v>
      </c>
      <c r="B12" s="29">
        <v>10000</v>
      </c>
      <c r="C12" t="s">
        <v>73</v>
      </c>
      <c r="E12" s="30" t="s">
        <v>33</v>
      </c>
      <c r="F12" s="30"/>
      <c r="G12" s="30"/>
      <c r="H12" s="30"/>
      <c r="I12" s="30"/>
      <c r="J12" s="30"/>
      <c r="K12" s="30"/>
    </row>
    <row r="13" spans="1:11" x14ac:dyDescent="0.3">
      <c r="A13" s="28" t="s">
        <v>9</v>
      </c>
      <c r="B13" s="29">
        <v>35000</v>
      </c>
      <c r="C13" t="s">
        <v>73</v>
      </c>
      <c r="E13" s="30" t="s">
        <v>34</v>
      </c>
      <c r="F13" s="30"/>
      <c r="G13" s="30"/>
      <c r="H13" s="30"/>
      <c r="I13" s="30"/>
      <c r="J13" s="30"/>
      <c r="K13" s="30"/>
    </row>
    <row r="14" spans="1:11" x14ac:dyDescent="0.3">
      <c r="A14" s="28" t="s">
        <v>10</v>
      </c>
      <c r="B14" s="29">
        <v>108000</v>
      </c>
      <c r="C14" t="s">
        <v>73</v>
      </c>
      <c r="E14" s="30" t="s">
        <v>35</v>
      </c>
      <c r="F14" s="30"/>
      <c r="G14" s="30"/>
      <c r="H14" s="30"/>
      <c r="I14" s="30"/>
      <c r="J14" s="30"/>
      <c r="K14" s="30"/>
    </row>
    <row r="15" spans="1:11" x14ac:dyDescent="0.3">
      <c r="A15" s="28" t="s">
        <v>11</v>
      </c>
      <c r="B15" s="29">
        <v>3000</v>
      </c>
      <c r="C15" t="s">
        <v>73</v>
      </c>
      <c r="E15" s="30" t="s">
        <v>36</v>
      </c>
      <c r="F15" s="30"/>
      <c r="G15" s="30"/>
      <c r="H15" s="30"/>
      <c r="I15" s="30"/>
      <c r="J15" s="30"/>
      <c r="K15" s="30"/>
    </row>
    <row r="16" spans="1:11" x14ac:dyDescent="0.3">
      <c r="A16" s="28" t="s">
        <v>12</v>
      </c>
      <c r="B16" s="29">
        <v>30000</v>
      </c>
      <c r="C16" t="s">
        <v>73</v>
      </c>
      <c r="E16" s="30" t="s">
        <v>37</v>
      </c>
      <c r="F16" s="30"/>
      <c r="G16" s="30"/>
      <c r="H16" s="30"/>
      <c r="I16" s="30"/>
      <c r="J16" s="30"/>
      <c r="K16" s="30"/>
    </row>
    <row r="17" spans="1:15" ht="20.399999999999999" customHeight="1" x14ac:dyDescent="0.3">
      <c r="A17" s="31" t="s">
        <v>13</v>
      </c>
      <c r="B17" s="29">
        <v>5000</v>
      </c>
      <c r="C17" t="s">
        <v>73</v>
      </c>
      <c r="E17" s="30" t="s">
        <v>38</v>
      </c>
      <c r="F17" s="30"/>
      <c r="G17" s="30"/>
      <c r="H17" s="30"/>
      <c r="I17" s="30"/>
      <c r="J17" s="30"/>
      <c r="K17" s="30"/>
      <c r="O17" s="30" t="s">
        <v>39</v>
      </c>
    </row>
    <row r="18" spans="1:15" x14ac:dyDescent="0.3">
      <c r="A18" s="28" t="s">
        <v>14</v>
      </c>
      <c r="B18" s="29">
        <v>35000</v>
      </c>
      <c r="C18" t="s">
        <v>73</v>
      </c>
      <c r="E18" s="30" t="s">
        <v>40</v>
      </c>
      <c r="F18" s="30"/>
      <c r="G18" s="30"/>
      <c r="H18" s="30"/>
      <c r="I18" s="30"/>
      <c r="J18" s="30"/>
      <c r="K18" s="30"/>
    </row>
    <row r="19" spans="1:15" x14ac:dyDescent="0.3">
      <c r="A19" s="31" t="s">
        <v>48</v>
      </c>
      <c r="B19" s="29">
        <v>70000</v>
      </c>
      <c r="C19" t="s">
        <v>73</v>
      </c>
      <c r="E19" s="30" t="s">
        <v>41</v>
      </c>
      <c r="F19" s="30"/>
      <c r="G19" s="30"/>
      <c r="H19" s="30"/>
      <c r="I19" s="30"/>
      <c r="J19" s="30"/>
      <c r="K19" s="30"/>
      <c r="O19" s="30" t="s">
        <v>42</v>
      </c>
    </row>
    <row r="20" spans="1:15" x14ac:dyDescent="0.3">
      <c r="A20" s="28" t="s">
        <v>15</v>
      </c>
      <c r="B20" s="29">
        <v>30092</v>
      </c>
      <c r="C20" t="s">
        <v>73</v>
      </c>
      <c r="E20" s="30" t="s">
        <v>43</v>
      </c>
      <c r="F20" s="30"/>
      <c r="G20" s="30"/>
      <c r="H20" s="30"/>
      <c r="I20" s="30"/>
      <c r="J20" s="30"/>
      <c r="K20" s="30"/>
    </row>
    <row r="21" spans="1:15" x14ac:dyDescent="0.3">
      <c r="A21" s="28" t="s">
        <v>16</v>
      </c>
      <c r="B21" s="29">
        <v>5000</v>
      </c>
      <c r="C21" t="s">
        <v>73</v>
      </c>
      <c r="E21" s="30" t="s">
        <v>44</v>
      </c>
      <c r="F21" s="30"/>
      <c r="G21" s="30"/>
      <c r="H21" s="30"/>
      <c r="I21" s="30"/>
      <c r="J21" s="30"/>
      <c r="K21" s="30"/>
    </row>
    <row r="22" spans="1:15" x14ac:dyDescent="0.3">
      <c r="A22" s="28" t="s">
        <v>17</v>
      </c>
      <c r="B22" s="29">
        <v>25000</v>
      </c>
      <c r="C22" t="s">
        <v>73</v>
      </c>
      <c r="E22" s="30" t="s">
        <v>45</v>
      </c>
      <c r="F22" s="30"/>
      <c r="G22" s="30"/>
      <c r="H22" s="30"/>
      <c r="I22" s="30"/>
      <c r="J22" s="30"/>
      <c r="K22" s="30"/>
    </row>
    <row r="23" spans="1:15" x14ac:dyDescent="0.3">
      <c r="A23" s="32" t="s">
        <v>18</v>
      </c>
      <c r="B23" s="29">
        <v>10000</v>
      </c>
      <c r="C23" t="s">
        <v>73</v>
      </c>
      <c r="E23" s="30" t="s">
        <v>46</v>
      </c>
      <c r="F23" s="30"/>
      <c r="G23" s="30"/>
      <c r="H23" s="30"/>
      <c r="I23" s="30"/>
      <c r="J23" s="30"/>
      <c r="K23" s="30"/>
    </row>
    <row r="24" spans="1:15" x14ac:dyDescent="0.3">
      <c r="A24" s="32" t="s">
        <v>19</v>
      </c>
      <c r="B24" s="29">
        <v>30000</v>
      </c>
      <c r="C24" t="s">
        <v>73</v>
      </c>
      <c r="E24" s="30" t="s">
        <v>54</v>
      </c>
      <c r="F24" s="30"/>
      <c r="G24" s="30"/>
      <c r="H24" s="30"/>
      <c r="I24" s="30"/>
      <c r="J24" s="30"/>
      <c r="K24" s="30"/>
    </row>
    <row r="25" spans="1:15" x14ac:dyDescent="0.3">
      <c r="A25" s="28" t="s">
        <v>20</v>
      </c>
      <c r="B25" s="29">
        <v>60000</v>
      </c>
      <c r="C25" t="s">
        <v>73</v>
      </c>
      <c r="E25" s="30" t="s">
        <v>47</v>
      </c>
      <c r="F25" s="30"/>
      <c r="G25" s="30"/>
      <c r="H25" s="30"/>
      <c r="I25" s="30"/>
      <c r="J25" s="30"/>
      <c r="K25" s="30"/>
    </row>
    <row r="26" spans="1:15" x14ac:dyDescent="0.3">
      <c r="A26" s="28" t="s">
        <v>21</v>
      </c>
      <c r="B26" s="29">
        <v>60000</v>
      </c>
      <c r="C26" t="s">
        <v>70</v>
      </c>
      <c r="E26" s="33" t="s">
        <v>50</v>
      </c>
    </row>
    <row r="27" spans="1:15" x14ac:dyDescent="0.3">
      <c r="A27" s="28" t="s">
        <v>22</v>
      </c>
      <c r="B27" s="29">
        <v>25000</v>
      </c>
      <c r="C27" t="s">
        <v>73</v>
      </c>
      <c r="E27" s="33" t="s">
        <v>52</v>
      </c>
    </row>
    <row r="28" spans="1:15" x14ac:dyDescent="0.3">
      <c r="A28" s="28" t="s">
        <v>23</v>
      </c>
      <c r="B28" s="29">
        <v>12000</v>
      </c>
      <c r="C28" t="s">
        <v>73</v>
      </c>
      <c r="E28" s="33" t="s">
        <v>49</v>
      </c>
    </row>
    <row r="29" spans="1:15" x14ac:dyDescent="0.3">
      <c r="A29" s="28" t="s">
        <v>88</v>
      </c>
      <c r="B29" s="29">
        <v>400000</v>
      </c>
      <c r="C29" t="s">
        <v>73</v>
      </c>
      <c r="E29" s="33"/>
    </row>
    <row r="30" spans="1:15" x14ac:dyDescent="0.3">
      <c r="A30" s="28" t="s">
        <v>90</v>
      </c>
      <c r="B30" s="29">
        <f>341*12+1568*12</f>
        <v>22908</v>
      </c>
      <c r="C30" t="s">
        <v>71</v>
      </c>
      <c r="E30" s="33"/>
    </row>
    <row r="31" spans="1:15" x14ac:dyDescent="0.3">
      <c r="A31" s="36" t="s">
        <v>94</v>
      </c>
      <c r="B31" s="37">
        <v>400000</v>
      </c>
      <c r="C31" s="38" t="s">
        <v>73</v>
      </c>
      <c r="E31" s="33"/>
    </row>
    <row r="32" spans="1:15" x14ac:dyDescent="0.3">
      <c r="A32" s="36" t="s">
        <v>96</v>
      </c>
      <c r="B32" s="37">
        <v>6209000</v>
      </c>
      <c r="C32" s="38" t="s">
        <v>70</v>
      </c>
      <c r="E32" s="33"/>
    </row>
    <row r="33" spans="1:5" ht="15" thickBot="1" x14ac:dyDescent="0.35">
      <c r="A33" s="36" t="s">
        <v>95</v>
      </c>
      <c r="B33" s="37">
        <v>50000</v>
      </c>
      <c r="C33" s="38" t="s">
        <v>73</v>
      </c>
      <c r="E33" s="33"/>
    </row>
    <row r="34" spans="1:5" ht="15" thickBot="1" x14ac:dyDescent="0.35">
      <c r="A34" s="34" t="s">
        <v>24</v>
      </c>
      <c r="B34" s="35">
        <f>SUM(B4:B33)</f>
        <v>8474000</v>
      </c>
    </row>
    <row r="36" spans="1:5" x14ac:dyDescent="0.3">
      <c r="A36" s="28"/>
      <c r="B36" s="29"/>
    </row>
    <row r="37" spans="1:5" x14ac:dyDescent="0.3">
      <c r="A37" s="28" t="s">
        <v>85</v>
      </c>
      <c r="B37" s="29">
        <f>22*300*10</f>
        <v>66000</v>
      </c>
      <c r="C37" t="s">
        <v>68</v>
      </c>
    </row>
    <row r="38" spans="1:5" x14ac:dyDescent="0.3">
      <c r="A38" s="28" t="s">
        <v>86</v>
      </c>
      <c r="B38" s="29">
        <f>24*100*10</f>
        <v>24000</v>
      </c>
      <c r="C38" t="s">
        <v>68</v>
      </c>
    </row>
    <row r="39" spans="1:5" x14ac:dyDescent="0.3">
      <c r="A39" s="28" t="s">
        <v>84</v>
      </c>
      <c r="B39" s="29">
        <v>25000</v>
      </c>
      <c r="C39" t="s">
        <v>68</v>
      </c>
    </row>
    <row r="40" spans="1:5" x14ac:dyDescent="0.3">
      <c r="A40" s="28" t="s">
        <v>87</v>
      </c>
      <c r="B40" s="29">
        <v>400000</v>
      </c>
      <c r="C40" t="s">
        <v>68</v>
      </c>
    </row>
    <row r="41" spans="1:5" x14ac:dyDescent="0.3">
      <c r="A41" s="36" t="s">
        <v>95</v>
      </c>
      <c r="B41" s="37">
        <v>6259000</v>
      </c>
      <c r="C41" s="38" t="s">
        <v>65</v>
      </c>
    </row>
    <row r="42" spans="1:5" x14ac:dyDescent="0.3">
      <c r="A42" s="36" t="s">
        <v>97</v>
      </c>
      <c r="B42" s="37">
        <v>400000</v>
      </c>
      <c r="C42" s="38" t="s">
        <v>65</v>
      </c>
    </row>
    <row r="44" spans="1:5" ht="15" thickBot="1" x14ac:dyDescent="0.35"/>
    <row r="45" spans="1:5" ht="15" thickBot="1" x14ac:dyDescent="0.35">
      <c r="A45" s="34" t="s">
        <v>24</v>
      </c>
      <c r="B45" s="35">
        <f>SUM(B37:B44)</f>
        <v>7174000</v>
      </c>
    </row>
    <row r="46" spans="1:5" ht="15" thickBot="1" x14ac:dyDescent="0.35"/>
    <row r="47" spans="1:5" ht="15" thickBot="1" x14ac:dyDescent="0.35">
      <c r="A47" s="34" t="s">
        <v>89</v>
      </c>
      <c r="B47" s="35">
        <f>B34-B45</f>
        <v>1300000</v>
      </c>
      <c r="C47" t="s">
        <v>63</v>
      </c>
    </row>
    <row r="48" spans="1:5" x14ac:dyDescent="0.3">
      <c r="A48" s="17" t="s">
        <v>99</v>
      </c>
      <c r="B48" t="s">
        <v>101</v>
      </c>
    </row>
    <row r="49" spans="1:1" x14ac:dyDescent="0.3">
      <c r="A49" s="17" t="s">
        <v>81</v>
      </c>
    </row>
  </sheetData>
  <mergeCells count="1">
    <mergeCell ref="E10:K10"/>
  </mergeCell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'rozpočet 2024'!$A$10:$A$20</xm:f>
          </x14:formula1>
          <xm:sqref>C47 C45 C4:C42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39"/>
  <sheetViews>
    <sheetView topLeftCell="A12" workbookViewId="0">
      <selection activeCell="A32" sqref="A32:A34"/>
    </sheetView>
  </sheetViews>
  <sheetFormatPr defaultRowHeight="14.4" x14ac:dyDescent="0.3"/>
  <cols>
    <col min="1" max="1" width="38.6640625" customWidth="1"/>
    <col min="2" max="3" width="10.44140625" customWidth="1"/>
    <col min="4" max="4" width="11.44140625" customWidth="1"/>
    <col min="5" max="5" width="10.44140625" customWidth="1"/>
  </cols>
  <sheetData>
    <row r="2" spans="1:5" ht="15.6" x14ac:dyDescent="0.3">
      <c r="A2" s="1" t="s">
        <v>91</v>
      </c>
    </row>
    <row r="3" spans="1:5" ht="15.6" x14ac:dyDescent="0.3">
      <c r="A3" s="1" t="s">
        <v>98</v>
      </c>
    </row>
    <row r="4" spans="1:5" ht="15.6" x14ac:dyDescent="0.3">
      <c r="A4" s="1" t="s">
        <v>92</v>
      </c>
    </row>
    <row r="5" spans="1:5" ht="15.6" x14ac:dyDescent="0.3">
      <c r="A5" s="1" t="s">
        <v>93</v>
      </c>
    </row>
    <row r="6" spans="1:5" ht="16.2" thickBot="1" x14ac:dyDescent="0.35">
      <c r="A6" s="1"/>
      <c r="E6" s="2" t="s">
        <v>55</v>
      </c>
    </row>
    <row r="7" spans="1:5" ht="15" thickBot="1" x14ac:dyDescent="0.35">
      <c r="A7" s="40" t="s">
        <v>56</v>
      </c>
      <c r="B7" s="42" t="s">
        <v>57</v>
      </c>
      <c r="C7" s="42" t="s">
        <v>58</v>
      </c>
      <c r="D7" s="44" t="s">
        <v>59</v>
      </c>
      <c r="E7" s="45"/>
    </row>
    <row r="8" spans="1:5" ht="29.4" thickBot="1" x14ac:dyDescent="0.35">
      <c r="A8" s="41"/>
      <c r="B8" s="43"/>
      <c r="C8" s="43"/>
      <c r="D8" s="3" t="s">
        <v>60</v>
      </c>
      <c r="E8" s="3" t="s">
        <v>61</v>
      </c>
    </row>
    <row r="9" spans="1:5" ht="15" thickBot="1" x14ac:dyDescent="0.35">
      <c r="A9" s="4" t="s">
        <v>62</v>
      </c>
      <c r="B9" s="5">
        <f>SUM(B10:B15)</f>
        <v>8122</v>
      </c>
      <c r="C9" s="5">
        <f>SUM(C10:C15)</f>
        <v>8437</v>
      </c>
      <c r="D9" s="5">
        <f>SUM(D10:D15)</f>
        <v>8474</v>
      </c>
      <c r="E9" s="5">
        <f>SUM(E10:E15)</f>
        <v>300</v>
      </c>
    </row>
    <row r="10" spans="1:5" x14ac:dyDescent="0.3">
      <c r="A10" s="6" t="s">
        <v>63</v>
      </c>
      <c r="B10" s="7">
        <v>1300</v>
      </c>
      <c r="C10" s="8">
        <f>1516-188</f>
        <v>1328</v>
      </c>
      <c r="D10" s="9">
        <f>SUMIFS('příspěvek zřizovatel'!B:B,'příspěvek zřizovatel'!C:C,'rozpočet 2024'!A10)/1000</f>
        <v>1300</v>
      </c>
      <c r="E10" s="7">
        <v>0</v>
      </c>
    </row>
    <row r="11" spans="1:5" x14ac:dyDescent="0.3">
      <c r="A11" s="10" t="s">
        <v>64</v>
      </c>
      <c r="B11" s="7">
        <v>0</v>
      </c>
      <c r="C11" s="11">
        <v>0</v>
      </c>
      <c r="D11" s="7">
        <f>SUMIFS('příspěvek zřizovatel'!B:B,'příspěvek zřizovatel'!C:C,'rozpočet 2024'!A11)/1000</f>
        <v>0</v>
      </c>
      <c r="E11" s="7">
        <v>0</v>
      </c>
    </row>
    <row r="12" spans="1:5" x14ac:dyDescent="0.3">
      <c r="A12" s="10" t="s">
        <v>65</v>
      </c>
      <c r="B12" s="7">
        <f>5972+400</f>
        <v>6372</v>
      </c>
      <c r="C12" s="11">
        <f>6259+400</f>
        <v>6659</v>
      </c>
      <c r="D12" s="7">
        <f>SUMIFS('příspěvek zřizovatel'!B:B,'příspěvek zřizovatel'!C:C,'rozpočet 2024'!A12)/1000</f>
        <v>6659</v>
      </c>
      <c r="E12" s="7">
        <v>0</v>
      </c>
    </row>
    <row r="13" spans="1:5" x14ac:dyDescent="0.3">
      <c r="A13" s="10" t="s">
        <v>66</v>
      </c>
      <c r="B13" s="7">
        <v>0</v>
      </c>
      <c r="C13" s="11">
        <v>0</v>
      </c>
      <c r="D13" s="7">
        <f>SUMIFS('příspěvek zřizovatel'!B:B,'příspěvek zřizovatel'!C:C,'rozpočet 2024'!A13)/1000</f>
        <v>0</v>
      </c>
      <c r="E13" s="7">
        <v>0</v>
      </c>
    </row>
    <row r="14" spans="1:5" x14ac:dyDescent="0.3">
      <c r="A14" s="10" t="s">
        <v>67</v>
      </c>
      <c r="B14" s="7">
        <v>0</v>
      </c>
      <c r="C14" s="11">
        <v>0</v>
      </c>
      <c r="D14" s="7">
        <f>SUMIFS('příspěvek zřizovatel'!B:B,'příspěvek zřizovatel'!C:C,'rozpočet 2024'!A14)/1000</f>
        <v>0</v>
      </c>
      <c r="E14" s="7">
        <v>0</v>
      </c>
    </row>
    <row r="15" spans="1:5" ht="15" thickBot="1" x14ac:dyDescent="0.35">
      <c r="A15" s="12" t="s">
        <v>68</v>
      </c>
      <c r="B15" s="7">
        <v>450</v>
      </c>
      <c r="C15" s="13">
        <v>450</v>
      </c>
      <c r="D15" s="7">
        <f>SUMIFS('příspěvek zřizovatel'!B:B,'příspěvek zřizovatel'!C:C,'rozpočet 2024'!A15)/1000</f>
        <v>515</v>
      </c>
      <c r="E15" s="7">
        <v>300</v>
      </c>
    </row>
    <row r="16" spans="1:5" ht="15" thickBot="1" x14ac:dyDescent="0.35">
      <c r="A16" s="4" t="s">
        <v>69</v>
      </c>
      <c r="B16" s="5">
        <f>SUM(B17:B20)</f>
        <v>8122</v>
      </c>
      <c r="C16" s="5">
        <f>SUM(C17:C20)</f>
        <v>8337</v>
      </c>
      <c r="D16" s="5">
        <f>SUM(D17:D20)</f>
        <v>8474</v>
      </c>
      <c r="E16" s="5">
        <f>E17+E18+E19+E20</f>
        <v>295</v>
      </c>
    </row>
    <row r="17" spans="1:5" x14ac:dyDescent="0.3">
      <c r="A17" s="6" t="s">
        <v>70</v>
      </c>
      <c r="B17" s="7">
        <f>6372-50</f>
        <v>6322</v>
      </c>
      <c r="C17" s="8">
        <f>6659-50</f>
        <v>6609</v>
      </c>
      <c r="D17" s="7">
        <f>SUMIFS('příspěvek zřizovatel'!B:B,'příspěvek zřizovatel'!C:C,'rozpočet 2024'!A17)/1000</f>
        <v>6269</v>
      </c>
      <c r="E17" s="7">
        <v>90</v>
      </c>
    </row>
    <row r="18" spans="1:5" x14ac:dyDescent="0.3">
      <c r="A18" s="10" t="s">
        <v>71</v>
      </c>
      <c r="B18" s="7">
        <v>4</v>
      </c>
      <c r="C18" s="11">
        <v>10</v>
      </c>
      <c r="D18" s="7">
        <f>SUMIFS('příspěvek zřizovatel'!B:B,'příspěvek zřizovatel'!C:C,'rozpočet 2024'!A18)/1000</f>
        <v>22.908000000000001</v>
      </c>
      <c r="E18" s="7">
        <v>5</v>
      </c>
    </row>
    <row r="19" spans="1:5" x14ac:dyDescent="0.3">
      <c r="A19" s="10" t="s">
        <v>72</v>
      </c>
      <c r="B19" s="7">
        <v>675</v>
      </c>
      <c r="C19" s="11">
        <v>675</v>
      </c>
      <c r="D19" s="7">
        <f>SUMIFS('příspěvek zřizovatel'!B:B,'příspěvek zřizovatel'!C:C,'rozpočet 2024'!A19)/1000</f>
        <v>675</v>
      </c>
      <c r="E19" s="7">
        <v>50</v>
      </c>
    </row>
    <row r="20" spans="1:5" ht="15" thickBot="1" x14ac:dyDescent="0.35">
      <c r="A20" s="12" t="s">
        <v>73</v>
      </c>
      <c r="B20" s="14">
        <v>1121</v>
      </c>
      <c r="C20" s="13">
        <v>1043</v>
      </c>
      <c r="D20" s="14">
        <f>SUMIFS('příspěvek zřizovatel'!B:B,'příspěvek zřizovatel'!C:C,'rozpočet 2024'!A20)/1000</f>
        <v>1507.0920000000001</v>
      </c>
      <c r="E20" s="14">
        <f>300*0.5</f>
        <v>150</v>
      </c>
    </row>
    <row r="21" spans="1:5" ht="15" thickBot="1" x14ac:dyDescent="0.35">
      <c r="A21" s="4" t="s">
        <v>74</v>
      </c>
      <c r="B21" s="5">
        <f>B9-B16</f>
        <v>0</v>
      </c>
      <c r="C21" s="5">
        <f t="shared" ref="C21:E21" si="0">C9-C16</f>
        <v>100</v>
      </c>
      <c r="D21" s="5">
        <f t="shared" si="0"/>
        <v>0</v>
      </c>
      <c r="E21" s="5">
        <f t="shared" si="0"/>
        <v>5</v>
      </c>
    </row>
    <row r="22" spans="1:5" ht="15" thickBot="1" x14ac:dyDescent="0.35">
      <c r="A22" s="15" t="s">
        <v>75</v>
      </c>
      <c r="B22" s="16">
        <v>0</v>
      </c>
      <c r="C22" s="16">
        <v>188</v>
      </c>
      <c r="D22" s="16">
        <v>0</v>
      </c>
      <c r="E22" s="16">
        <v>0</v>
      </c>
    </row>
    <row r="25" spans="1:5" x14ac:dyDescent="0.3">
      <c r="A25" t="s">
        <v>76</v>
      </c>
      <c r="B25" t="s">
        <v>77</v>
      </c>
    </row>
    <row r="26" spans="1:5" x14ac:dyDescent="0.3">
      <c r="B26" t="s">
        <v>78</v>
      </c>
    </row>
    <row r="27" spans="1:5" x14ac:dyDescent="0.3">
      <c r="A27" t="s">
        <v>79</v>
      </c>
      <c r="B27" t="s">
        <v>80</v>
      </c>
    </row>
    <row r="32" spans="1:5" x14ac:dyDescent="0.3">
      <c r="A32" s="17" t="s">
        <v>99</v>
      </c>
    </row>
    <row r="33" spans="1:6" x14ac:dyDescent="0.3">
      <c r="A33" s="17" t="s">
        <v>81</v>
      </c>
    </row>
    <row r="34" spans="1:6" ht="15" customHeight="1" x14ac:dyDescent="0.3">
      <c r="A34" t="s">
        <v>101</v>
      </c>
    </row>
    <row r="35" spans="1:6" ht="15" customHeight="1" x14ac:dyDescent="0.3"/>
    <row r="36" spans="1:6" ht="15.6" x14ac:dyDescent="0.3">
      <c r="A36" s="1"/>
    </row>
    <row r="37" spans="1:6" x14ac:dyDescent="0.3">
      <c r="F37" s="18"/>
    </row>
    <row r="38" spans="1:6" x14ac:dyDescent="0.3">
      <c r="A38" s="19"/>
    </row>
    <row r="39" spans="1:6" x14ac:dyDescent="0.3">
      <c r="A39" s="19"/>
    </row>
  </sheetData>
  <mergeCells count="4">
    <mergeCell ref="A7:A8"/>
    <mergeCell ref="B7:B8"/>
    <mergeCell ref="C7:C8"/>
    <mergeCell ref="D7:E7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38"/>
  <sheetViews>
    <sheetView topLeftCell="A9" workbookViewId="0">
      <selection activeCell="A36" sqref="A36"/>
    </sheetView>
  </sheetViews>
  <sheetFormatPr defaultRowHeight="14.4" x14ac:dyDescent="0.3"/>
  <cols>
    <col min="1" max="1" width="35.6640625" customWidth="1"/>
    <col min="2" max="5" width="10.44140625" customWidth="1"/>
  </cols>
  <sheetData>
    <row r="2" spans="1:5" ht="15.6" x14ac:dyDescent="0.3">
      <c r="A2" s="1" t="str">
        <f>'rozpočet 2024'!A2</f>
        <v>Základní škola a Mateřská škola Ryžoviště, příspěvková organizace</v>
      </c>
    </row>
    <row r="3" spans="1:5" ht="15.6" x14ac:dyDescent="0.3">
      <c r="A3" s="1" t="str">
        <f>'rozpočet 2024'!A3</f>
        <v>Rýmařovská 282</v>
      </c>
    </row>
    <row r="4" spans="1:5" ht="15.6" x14ac:dyDescent="0.3">
      <c r="A4" s="1" t="str">
        <f>'rozpočet 2024'!A4</f>
        <v>793 56 Ryžoviště</v>
      </c>
    </row>
    <row r="5" spans="1:5" ht="15.6" x14ac:dyDescent="0.3">
      <c r="A5" s="1" t="str">
        <f>'rozpočet 2024'!A5</f>
        <v>IČ: 70985391</v>
      </c>
    </row>
    <row r="6" spans="1:5" ht="15" thickBot="1" x14ac:dyDescent="0.35">
      <c r="E6" s="2" t="s">
        <v>55</v>
      </c>
    </row>
    <row r="7" spans="1:5" ht="15" thickBot="1" x14ac:dyDescent="0.35">
      <c r="A7" s="40" t="s">
        <v>82</v>
      </c>
      <c r="B7" s="44">
        <v>2025</v>
      </c>
      <c r="C7" s="45"/>
      <c r="D7" s="44">
        <v>2026</v>
      </c>
      <c r="E7" s="45"/>
    </row>
    <row r="8" spans="1:5" ht="43.95" customHeight="1" x14ac:dyDescent="0.3">
      <c r="A8" s="46"/>
      <c r="B8" s="42" t="s">
        <v>60</v>
      </c>
      <c r="C8" s="42" t="s">
        <v>61</v>
      </c>
      <c r="D8" s="42" t="s">
        <v>60</v>
      </c>
      <c r="E8" s="42" t="s">
        <v>61</v>
      </c>
    </row>
    <row r="9" spans="1:5" ht="15" thickBot="1" x14ac:dyDescent="0.35">
      <c r="A9" s="41"/>
      <c r="B9" s="43"/>
      <c r="C9" s="43"/>
      <c r="D9" s="43"/>
      <c r="E9" s="43"/>
    </row>
    <row r="10" spans="1:5" ht="15" thickBot="1" x14ac:dyDescent="0.35">
      <c r="A10" s="4" t="s">
        <v>62</v>
      </c>
      <c r="B10" s="20">
        <f>SUM(B11:B16)</f>
        <v>8635</v>
      </c>
      <c r="C10" s="20">
        <f>SUM(C11:C16)</f>
        <v>300</v>
      </c>
      <c r="D10" s="20">
        <f>SUM(D11:D16)</f>
        <v>8635</v>
      </c>
      <c r="E10" s="20">
        <f>SUM(E11:E16)</f>
        <v>300</v>
      </c>
    </row>
    <row r="11" spans="1:5" x14ac:dyDescent="0.3">
      <c r="A11" s="6" t="s">
        <v>63</v>
      </c>
      <c r="B11" s="9">
        <v>1300</v>
      </c>
      <c r="C11" s="21">
        <v>0</v>
      </c>
      <c r="D11" s="9">
        <v>1300</v>
      </c>
      <c r="E11" s="21">
        <v>0</v>
      </c>
    </row>
    <row r="12" spans="1:5" x14ac:dyDescent="0.3">
      <c r="A12" s="22" t="s">
        <v>83</v>
      </c>
      <c r="B12" s="7">
        <v>0</v>
      </c>
      <c r="C12" s="23">
        <v>0</v>
      </c>
      <c r="D12" s="7">
        <v>0</v>
      </c>
      <c r="E12" s="23">
        <v>0</v>
      </c>
    </row>
    <row r="13" spans="1:5" x14ac:dyDescent="0.3">
      <c r="A13" s="10" t="s">
        <v>65</v>
      </c>
      <c r="B13" s="7">
        <v>6885</v>
      </c>
      <c r="C13" s="23">
        <v>0</v>
      </c>
      <c r="D13" s="7">
        <v>6885</v>
      </c>
      <c r="E13" s="23">
        <v>0</v>
      </c>
    </row>
    <row r="14" spans="1:5" x14ac:dyDescent="0.3">
      <c r="A14" s="10" t="s">
        <v>66</v>
      </c>
      <c r="B14" s="7">
        <v>0</v>
      </c>
      <c r="C14" s="23">
        <v>0</v>
      </c>
      <c r="D14" s="7">
        <v>0</v>
      </c>
      <c r="E14" s="23">
        <v>0</v>
      </c>
    </row>
    <row r="15" spans="1:5" x14ac:dyDescent="0.3">
      <c r="A15" s="10" t="s">
        <v>67</v>
      </c>
      <c r="B15" s="7">
        <v>0</v>
      </c>
      <c r="C15" s="23">
        <v>0</v>
      </c>
      <c r="D15" s="7">
        <v>0</v>
      </c>
      <c r="E15" s="23">
        <v>0</v>
      </c>
    </row>
    <row r="16" spans="1:5" ht="15" thickBot="1" x14ac:dyDescent="0.35">
      <c r="A16" s="12" t="s">
        <v>68</v>
      </c>
      <c r="B16" s="7">
        <v>450</v>
      </c>
      <c r="C16" s="23">
        <v>300</v>
      </c>
      <c r="D16" s="7">
        <v>450</v>
      </c>
      <c r="E16" s="23">
        <v>300</v>
      </c>
    </row>
    <row r="17" spans="1:5" ht="15" thickBot="1" x14ac:dyDescent="0.35">
      <c r="A17" s="4" t="s">
        <v>69</v>
      </c>
      <c r="B17" s="20">
        <f>SUM(B18:B21)</f>
        <v>7250</v>
      </c>
      <c r="C17" s="20">
        <f>SUM(C18:C21)</f>
        <v>295</v>
      </c>
      <c r="D17" s="20">
        <f>SUM(D18:D21)</f>
        <v>7250</v>
      </c>
      <c r="E17" s="20">
        <f>SUM(E18:E21)</f>
        <v>295</v>
      </c>
    </row>
    <row r="18" spans="1:5" x14ac:dyDescent="0.3">
      <c r="A18" s="6" t="s">
        <v>70</v>
      </c>
      <c r="B18" s="7">
        <f>6885-50</f>
        <v>6835</v>
      </c>
      <c r="C18" s="21">
        <v>90</v>
      </c>
      <c r="D18" s="7">
        <f>6885-50</f>
        <v>6835</v>
      </c>
      <c r="E18" s="21">
        <v>90</v>
      </c>
    </row>
    <row r="19" spans="1:5" x14ac:dyDescent="0.3">
      <c r="A19" s="22" t="s">
        <v>71</v>
      </c>
      <c r="B19" s="7">
        <v>28</v>
      </c>
      <c r="C19" s="23">
        <v>5</v>
      </c>
      <c r="D19" s="7">
        <v>28</v>
      </c>
      <c r="E19" s="23">
        <v>5</v>
      </c>
    </row>
    <row r="20" spans="1:5" x14ac:dyDescent="0.3">
      <c r="A20" s="10" t="s">
        <v>72</v>
      </c>
      <c r="B20" s="7">
        <v>387</v>
      </c>
      <c r="C20" s="7">
        <v>50</v>
      </c>
      <c r="D20" s="7">
        <v>387</v>
      </c>
      <c r="E20" s="7">
        <v>50</v>
      </c>
    </row>
    <row r="21" spans="1:5" ht="15" thickBot="1" x14ac:dyDescent="0.35">
      <c r="A21" s="12" t="s">
        <v>73</v>
      </c>
      <c r="B21" s="14">
        <v>0</v>
      </c>
      <c r="C21" s="24">
        <v>150</v>
      </c>
      <c r="D21" s="14">
        <v>0</v>
      </c>
      <c r="E21" s="14">
        <v>150</v>
      </c>
    </row>
    <row r="22" spans="1:5" ht="15" thickBot="1" x14ac:dyDescent="0.35">
      <c r="A22" s="4" t="s">
        <v>74</v>
      </c>
      <c r="B22" s="5">
        <f>B10-B17</f>
        <v>1385</v>
      </c>
      <c r="C22" s="5">
        <f>C10-C17</f>
        <v>5</v>
      </c>
      <c r="D22" s="5">
        <f>D10-D17</f>
        <v>1385</v>
      </c>
      <c r="E22" s="5">
        <f>E10-E17</f>
        <v>5</v>
      </c>
    </row>
    <row r="23" spans="1:5" ht="15" thickBot="1" x14ac:dyDescent="0.35">
      <c r="A23" s="15" t="s">
        <v>75</v>
      </c>
      <c r="B23" s="16">
        <v>0</v>
      </c>
      <c r="C23" s="16">
        <v>0</v>
      </c>
      <c r="D23" s="16">
        <v>0</v>
      </c>
      <c r="E23" s="16">
        <v>0</v>
      </c>
    </row>
    <row r="24" spans="1:5" x14ac:dyDescent="0.3">
      <c r="A24" s="17"/>
      <c r="B24" s="25"/>
      <c r="C24" s="25"/>
      <c r="D24" s="25"/>
      <c r="E24" s="25"/>
    </row>
    <row r="26" spans="1:5" x14ac:dyDescent="0.3">
      <c r="A26" t="s">
        <v>76</v>
      </c>
      <c r="B26" t="s">
        <v>77</v>
      </c>
    </row>
    <row r="27" spans="1:5" x14ac:dyDescent="0.3">
      <c r="B27" t="s">
        <v>78</v>
      </c>
    </row>
    <row r="28" spans="1:5" x14ac:dyDescent="0.3">
      <c r="A28" t="s">
        <v>79</v>
      </c>
      <c r="B28" t="s">
        <v>80</v>
      </c>
    </row>
    <row r="34" spans="1:1" x14ac:dyDescent="0.3">
      <c r="A34" s="17" t="s">
        <v>100</v>
      </c>
    </row>
    <row r="35" spans="1:1" x14ac:dyDescent="0.3">
      <c r="A35" s="17" t="s">
        <v>102</v>
      </c>
    </row>
    <row r="38" spans="1:1" ht="15.6" x14ac:dyDescent="0.3">
      <c r="A38" s="1"/>
    </row>
  </sheetData>
  <mergeCells count="7">
    <mergeCell ref="A7:A9"/>
    <mergeCell ref="B7:C7"/>
    <mergeCell ref="D7:E7"/>
    <mergeCell ref="B8:B9"/>
    <mergeCell ref="C8:C9"/>
    <mergeCell ref="D8:D9"/>
    <mergeCell ref="E8:E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příspěvek zřizovatel</vt:lpstr>
      <vt:lpstr>rozpočet 2024</vt:lpstr>
      <vt:lpstr>SDV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Franek</dc:creator>
  <cp:lastModifiedBy>Jan Franek</cp:lastModifiedBy>
  <cp:lastPrinted>2024-01-08T16:12:15Z</cp:lastPrinted>
  <dcterms:created xsi:type="dcterms:W3CDTF">2023-11-22T08:12:48Z</dcterms:created>
  <dcterms:modified xsi:type="dcterms:W3CDTF">2024-01-08T16:19:16Z</dcterms:modified>
</cp:coreProperties>
</file>